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38 - 23.8. - ZCU - Výpočetní technika (III.) 094 - 2021 - CENY\"/>
    </mc:Choice>
  </mc:AlternateContent>
  <xr:revisionPtr revIDLastSave="0" documentId="13_ncr:1_{0A8F1CA2-7488-4793-93BE-A27EB448A26C}" xr6:coauthVersionLast="47" xr6:coauthVersionMax="47" xr10:uidLastSave="{00000000-0000-0000-0000-000000000000}"/>
  <bookViews>
    <workbookView xWindow="28680" yWindow="-120" windowWidth="24240" windowHeight="1764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technika'!$B$1:$T$23</definedName>
  </definedNames>
  <calcPr calcId="181029"/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P12" i="1"/>
  <c r="P13" i="1"/>
  <c r="P14" i="1"/>
  <c r="S9" i="1" l="1"/>
  <c r="T11" i="1"/>
  <c r="T9" i="1"/>
  <c r="S10" i="1"/>
  <c r="T10" i="1"/>
  <c r="S11" i="1"/>
  <c r="P9" i="1"/>
  <c r="P10" i="1"/>
  <c r="P11" i="1"/>
  <c r="S8" i="1" l="1"/>
  <c r="T8" i="1"/>
  <c r="P8" i="1" l="1"/>
  <c r="P7" i="1" l="1"/>
  <c r="Q17" i="1" s="1"/>
  <c r="S7" i="1" l="1"/>
  <c r="R17" i="1" s="1"/>
  <c r="T7" i="1"/>
</calcChain>
</file>

<file path=xl/sharedStrings.xml><?xml version="1.0" encoding="utf-8"?>
<sst xmlns="http://schemas.openxmlformats.org/spreadsheetml/2006/main" count="94" uniqueCount="73">
  <si>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</si>
  <si>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</si>
  <si>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</si>
  <si>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</si>
  <si>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</si>
  <si>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</si>
  <si>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</si>
  <si>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</si>
  <si>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</si>
  <si>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</si>
  <si>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</si>
  <si>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30211200-3 - Technické vybavení pro hlavní počítače </t>
  </si>
  <si>
    <t xml:space="preserve">30234100-9 - Magnetické disky </t>
  </si>
  <si>
    <t xml:space="preserve">30237410-6 - Počítačová myš </t>
  </si>
  <si>
    <t>32413100-2 - Síťové routery</t>
  </si>
  <si>
    <t>32424000-1 - Síťová infrastruktura</t>
  </si>
  <si>
    <t>32552410-4 - Modemy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</si>
  <si>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</si>
  <si>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</si>
  <si>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</si>
  <si>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</si>
  <si>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</si>
  <si>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</si>
  <si>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</si>
  <si>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</si>
  <si>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</si>
  <si>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</si>
  <si>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</si>
  <si>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</si>
  <si>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</si>
  <si>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</si>
  <si>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</si>
  <si>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</si>
  <si>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</si>
  <si>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</si>
  <si>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</si>
  <si>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094 - 2021 </t>
  </si>
  <si>
    <t>MicroSDHC 32GB</t>
  </si>
  <si>
    <t>Ing. Pavel Turjanica, Ph.D.,
Tel.: 37763 4130</t>
  </si>
  <si>
    <t>Univerzitní 26,
301 00 Plzeň,
Fakulta elektrotechnická - RICE,
místnost EC 311</t>
  </si>
  <si>
    <t>Kapacita min. 32GB.
Typ paměťové karty: micro SDHC.
Rychlost čtení min. 100 MB/s.
Rychlost zápisu min. 90 MB/s.
Speed Class: Class 10.
UHS Class: UHS-I, U3.
Rychlostní třída min. V30.
Application Performance: A1.
Nahrávání videa ve 4K, voděodolná, teplotně odolná, odolná proti nárazu, odolná proti rentgenu.</t>
  </si>
  <si>
    <t>LTE USB modem, slot na SIM</t>
  </si>
  <si>
    <t>Funkce: přístupový bod (Access point).
Rychlost přenosu min. 150 Mb/s.
Konektory: USB 2.0 min. 1x.
Podpora min.: GPRS, UMTS/3G, LTE 800/1800/2600 MHz.
Slot SIM.
Podpora min.: Windows 2000 SP4, XP SP2, Vista, 7, 8, 10, Mac OS X. 
Napájení přímo přes USB port.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</si>
  <si>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</si>
  <si>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</si>
  <si>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SGS-2019-018</t>
  </si>
  <si>
    <t>Ing. Petr Včelák,
Tel.: 37763 2470,
739 047 055</t>
  </si>
  <si>
    <t>Technická 8, 
301 00 Plzeň,
Fakulta aplikovaných věd -
Katedra informatiky a výpočetní techniky,
místnost UN 357</t>
  </si>
  <si>
    <t>Pevný disk 8 TB</t>
  </si>
  <si>
    <t>Záruka na zboží min. 60 měsíců.</t>
  </si>
  <si>
    <t>Pevný disk 12 TB</t>
  </si>
  <si>
    <t>Pevný disk o kapacitě min. 8TB.
Formát: 3,5".
Min. 7200 otáček/min.
Vyrovnávací paměť: min. 256MB.
Rozhraní: SATA III.
Rychlost čtení/zápisu: min. 255 MB/s.
Střední doba mezi poruchami (Mean Time Between Failures, MTBF) 2 mil. hodin nebo více.
Záruka min. 5 let.</t>
  </si>
  <si>
    <t>Pevný disk o kapacitě min. 12 TB.
Formát: 3,5".
Min. 7200 otáček/min.
Vyrovnávací paměť: min. 256MB.
Rozhraní: SATA III.
Střední doba mezi poruchami (Mean Time Between Failures, MTBF) 2,5 mil. hodin nebo více.
Předpokládané zatížení až 550 TB/rok.
Záruka min. 5 let.</t>
  </si>
  <si>
    <t>Bezdrátová myš</t>
  </si>
  <si>
    <t>Ing. Jiří Basl, Ph.D.,
Tel.: 603 216 039,
37763 4249</t>
  </si>
  <si>
    <t>Univerzitní 26, 
301 00 Plzeň, 
Fakulta elektrotechnická - Děkanát,
místnost EK 502</t>
  </si>
  <si>
    <t>Bezdrátová myš, konektor USB, ergonomická, 3 tlačítka, scrolovací kolečko, bateriové napájení, podpora WIN7 a novější.</t>
  </si>
  <si>
    <t>Venkovní bezdrátový směrovač</t>
  </si>
  <si>
    <t>Dodatečný montážní držák bezdrátového směrovače s elevací</t>
  </si>
  <si>
    <t>Dodatečný montážní držák bezdrátového směrovače</t>
  </si>
  <si>
    <t>Ing. Jaromír Staněk,
Tel.: 37763 2888</t>
  </si>
  <si>
    <t>Univerzitní 20, 
301 00 Plzeň,
Centrum informatizace a výpočetní techniky - Odbor Infrastruktury ICT,
místnost UI 411</t>
  </si>
  <si>
    <t>5 GHz pásmo standardu 802.11a/n/ac Wave 2.
Podpora MIMO 2x2.
Bezdrátová přenosová rychlost minimálně 866 Mb/s.
Podpora routování a bezdrátového bridgingu.
Šifrování WPA2-PSK.
Zisk směrové antény minimálně 15 dBi.
Směrová anténa s vyzařovacím úhlem maximálně 25˚.
Ethernetový port s rychlostí 1 Gb/s.
Datová rychlost v režimu směrování minimálně 1 Gb/s.
Moderní ARM 32 bitový SoC se 4 jádry.
Operační paměť min. 256 MB.
Podpora 802.1q .
Podpora IPv6.
Plnohodnotný firewall IPv4 a IPv6, filtrování, NAT.
Pokročilé možnosti limitování rychlosti datového toku (advanced tree queuing).
Podpora tunelovacích protokolů IPSec, GRE a EoIP.
Napájení přes PoE (pasivní PoE 24 V).
Možnost montáže na sloup s dodávaným příslušenstvím.
Krytí minimálně IP54.
Pracovní teplota -40 až 70 ˚C.
Zdroj a Gigabit PoE injektor součástí balení.
Kovový montážní pásek součástí balení.
Rozměry maximálně 130 x 130 x 40 mm.</t>
  </si>
  <si>
    <r>
      <t xml:space="preserve">Instalace na stožár s průměrem 30 až 60 mm.
Možnost vertikální elevace pomocí kovového pásku.
Materiál UV odolný plast vyztužený skelnými vlákny.
</t>
    </r>
    <r>
      <rPr>
        <b/>
        <sz val="11"/>
        <color theme="1"/>
        <rFont val="Calibri"/>
        <family val="2"/>
        <charset val="238"/>
        <scheme val="minor"/>
      </rPr>
      <t>Kompatibilita s pol.č. 6 - Venkovní bezdrátový směrovač.</t>
    </r>
  </si>
  <si>
    <r>
      <t>Instalace na stěnu i stožár.
Instalace na stožár s průměrem</t>
    </r>
    <r>
      <rPr>
        <sz val="11"/>
        <color rgb="FFFF0000"/>
        <rFont val="Calibri"/>
        <family val="2"/>
        <charset val="238"/>
        <scheme val="minor"/>
      </rPr>
      <t xml:space="preserve"> 35 až 65 </t>
    </r>
    <r>
      <rPr>
        <sz val="11"/>
        <color theme="1"/>
        <rFont val="Calibri"/>
        <family val="2"/>
        <charset val="238"/>
        <scheme val="minor"/>
      </rPr>
      <t xml:space="preserve">mm.
Elevace v horizontální i vertikální rovině.
Rozsah elevace minimálně 130˚.
Materiál UV odolný plastový kompozit.
</t>
    </r>
    <r>
      <rPr>
        <b/>
        <sz val="11"/>
        <color theme="1"/>
        <rFont val="Calibri"/>
        <family val="2"/>
        <charset val="238"/>
        <scheme val="minor"/>
      </rPr>
      <t>Kompatibilita s pol.č. 6 - Venkovní bezdrátový směrovač.</t>
    </r>
  </si>
  <si>
    <t>SanDisk MicroSDHC 32GB Extreme Pro + SD adaptér (SDSQXCG-032G-GN6MA), záruka 24 měsíců</t>
  </si>
  <si>
    <t>Huawei E3372h-320, bílá (51071SQT), záruka 24 měsíců</t>
  </si>
  <si>
    <t>WD Gold 8TB (WD8004FRYZ ), záruka 60 měsíců</t>
  </si>
  <si>
    <t>WD Gold 12TB (WD121KRYZ ), záruka 60 měsíců</t>
  </si>
  <si>
    <t>C-tech myš WLM-01 bezdrátová, černá (WLM-01BK), záruka 24 měsíců</t>
  </si>
  <si>
    <t>MikroTik RBSXTsqG-5acD,5GHz 802.11ac 16dBi outdoor (RBSXTsqG-5acD), záruka 24 měsíců</t>
  </si>
  <si>
    <t>quickMOUNT pro, záruka 24 měsíců</t>
  </si>
  <si>
    <t>Mikrotik QM-X Držák na stožár 'quickMOUNT-X' pro jednotky SXTsq (QM-X 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</si>
</sst>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9" fillId="0" borderId="0"/>
    <xf numFmtId="0" fontId="9" fillId="0" borderId="0"/>
  </cellStyleXfs>
  <cellXfs count="19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left" vertical="center" wrapText="1"/>
    </xf>
    <xf numFmtId="0" fontId="5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5" fillId="4" borderId="23" xfId="0" applyFont="1" applyFill="1" applyBorder="1" applyAlignment="1">
      <alignment horizontal="left" vertical="center" wrapText="1" indent="1"/>
    </xf>
    <xf numFmtId="0" fontId="15" fillId="4" borderId="26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left" vertical="center" wrapText="1"/>
    </xf>
    <xf numFmtId="0" fontId="15" fillId="4" borderId="24" xfId="0" applyFont="1" applyFill="1" applyBorder="1" applyAlignment="1">
      <alignment horizontal="left" vertical="center" wrapText="1" indent="1"/>
    </xf>
    <xf numFmtId="0" fontId="4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3" fontId="0" fillId="2" borderId="29" xfId="0" applyNumberForma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3" fontId="0" fillId="2" borderId="31" xfId="0" applyNumberForma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 wrapText="1"/>
    </xf>
    <xf numFmtId="3" fontId="0" fillId="3" borderId="32" xfId="0" applyNumberForma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164" fontId="0" fillId="0" borderId="32" xfId="0" applyNumberFormat="1" applyBorder="1" applyAlignment="1">
      <alignment horizontal="right" vertical="center" indent="1"/>
    </xf>
    <xf numFmtId="164" fontId="0" fillId="3" borderId="32" xfId="0" applyNumberFormat="1" applyFill="1" applyBorder="1" applyAlignment="1">
      <alignment horizontal="right" vertical="center" indent="1"/>
    </xf>
    <xf numFmtId="165" fontId="0" fillId="0" borderId="32" xfId="0" applyNumberFormat="1" applyBorder="1" applyAlignment="1">
      <alignment horizontal="right" vertical="center" indent="1"/>
    </xf>
    <xf numFmtId="0" fontId="0" fillId="0" borderId="32" xfId="0" applyBorder="1" applyAlignment="1">
      <alignment horizontal="center" vertical="center"/>
    </xf>
    <xf numFmtId="0" fontId="4" fillId="6" borderId="2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6" borderId="32" xfId="0" applyFont="1" applyFill="1" applyBorder="1" applyAlignment="1">
      <alignment horizontal="left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7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28" xfId="0" applyFont="1" applyFill="1" applyBorder="1" applyAlignment="1" applyProtection="1">
      <alignment horizontal="left" vertical="center" wrapText="1" indent="1"/>
      <protection locked="0"/>
    </xf>
    <xf numFmtId="0" fontId="15" fillId="4" borderId="30" xfId="0" applyFont="1" applyFill="1" applyBorder="1" applyAlignment="1" applyProtection="1">
      <alignment horizontal="left" vertical="center" wrapText="1" indent="1"/>
      <protection locked="0"/>
    </xf>
    <xf numFmtId="0" fontId="15" fillId="4" borderId="32" xfId="0" applyFont="1" applyFill="1" applyBorder="1" applyAlignment="1" applyProtection="1">
      <alignment horizontal="lef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32" xfId="0" applyNumberFormat="1" applyFont="1" applyFill="1" applyBorder="1" applyAlignment="1" applyProtection="1">
      <alignment horizontal="right" vertical="center" wrapText="1" indent="1"/>
      <protection locked="0"/>
    </xf>
    <xf numFmtId="0" fontId="2" fillId="6" borderId="30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24" fillId="0" borderId="0" xfId="2" applyFont="1" applyAlignment="1">
      <alignment horizontal="left" vertical="center" wrapText="1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20683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16250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20317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20678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20678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20678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20678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20317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20678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20321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91440</xdr:colOff>
      <xdr:row>73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91440</xdr:colOff>
      <xdr:row>82</xdr:row>
      <xdr:rowOff>18602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20318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16250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54797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20683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54797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20318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16250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54797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54798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53683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207981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16248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20317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16245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16248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16247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16247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16248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16248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16251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16246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16247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16248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16250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79</xdr:row>
      <xdr:rowOff>98497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132900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53679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20841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16250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16246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16247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58266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54798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172564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L13" zoomScaleNormal="100" workbookViewId="0">
      <selection activeCell="S15" sqref="S15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12.28515625" style="2" customWidth="1"/>
    <col min="5" max="5" width="10.5703125" style="3" customWidth="1"/>
    <col min="6" max="6" width="93.5703125" style="1" customWidth="1"/>
    <col min="7" max="7" width="29.7109375" style="4" bestFit="1" customWidth="1"/>
    <col min="8" max="8" width="24.85546875" style="4" customWidth="1"/>
    <col min="9" max="9" width="25" style="4" customWidth="1"/>
    <col min="10" max="10" width="16.5703125" style="1" customWidth="1"/>
    <col min="11" max="11" width="30.85546875" style="5" customWidth="1"/>
    <col min="12" max="12" width="30.5703125" style="5" customWidth="1"/>
    <col min="13" max="13" width="30.7109375" style="5" customWidth="1"/>
    <col min="14" max="14" width="47.42578125" style="4" customWidth="1"/>
    <col min="15" max="15" width="28.8554687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8.85546875" style="5"/>
  </cols>
  <sheetData>
    <row r="1" spans="1:22" ht="40.9" customHeight="1" x14ac:dyDescent="0.25">
      <c r="B1" s="150" t="s">
        <v>36</v>
      </c>
      <c r="C1" s="151"/>
      <c r="D1" s="15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8"/>
      <c r="E3" s="98"/>
      <c r="F3" s="9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8"/>
      <c r="E4" s="98"/>
      <c r="F4" s="98"/>
      <c r="G4" s="98"/>
      <c r="H4" s="9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60" t="s">
        <v>2</v>
      </c>
      <c r="H5" s="161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17</v>
      </c>
      <c r="D6" s="39" t="s">
        <v>4</v>
      </c>
      <c r="E6" s="39" t="s">
        <v>18</v>
      </c>
      <c r="F6" s="39" t="s">
        <v>19</v>
      </c>
      <c r="G6" s="45" t="s">
        <v>28</v>
      </c>
      <c r="H6" s="46" t="s">
        <v>29</v>
      </c>
      <c r="I6" s="40" t="s">
        <v>20</v>
      </c>
      <c r="J6" s="39" t="s">
        <v>21</v>
      </c>
      <c r="K6" s="39" t="s">
        <v>44</v>
      </c>
      <c r="L6" s="41" t="s">
        <v>22</v>
      </c>
      <c r="M6" s="42" t="s">
        <v>23</v>
      </c>
      <c r="N6" s="41" t="s">
        <v>24</v>
      </c>
      <c r="O6" s="39" t="s">
        <v>32</v>
      </c>
      <c r="P6" s="41" t="s">
        <v>25</v>
      </c>
      <c r="Q6" s="39" t="s">
        <v>5</v>
      </c>
      <c r="R6" s="43" t="s">
        <v>6</v>
      </c>
      <c r="S6" s="99" t="s">
        <v>7</v>
      </c>
      <c r="T6" s="44" t="s">
        <v>8</v>
      </c>
      <c r="U6" s="41" t="s">
        <v>26</v>
      </c>
      <c r="V6" s="41" t="s">
        <v>27</v>
      </c>
    </row>
    <row r="7" spans="1:22" ht="216.75" customHeight="1" thickTop="1" thickBot="1" x14ac:dyDescent="0.3">
      <c r="A7" s="20"/>
      <c r="B7" s="48">
        <v>1</v>
      </c>
      <c r="C7" s="49" t="s">
        <v>37</v>
      </c>
      <c r="D7" s="50">
        <v>4</v>
      </c>
      <c r="E7" s="51" t="s">
        <v>33</v>
      </c>
      <c r="F7" s="52" t="s">
        <v>40</v>
      </c>
      <c r="G7" s="135" t="s">
        <v>65</v>
      </c>
      <c r="H7" s="97"/>
      <c r="I7" s="53" t="s">
        <v>34</v>
      </c>
      <c r="J7" s="51" t="s">
        <v>35</v>
      </c>
      <c r="K7" s="54"/>
      <c r="L7" s="55"/>
      <c r="M7" s="56" t="s">
        <v>38</v>
      </c>
      <c r="N7" s="56" t="s">
        <v>39</v>
      </c>
      <c r="O7" s="57">
        <v>21</v>
      </c>
      <c r="P7" s="58">
        <f t="shared" ref="P7:P14" si="0">D7*Q7</f>
        <v>1200</v>
      </c>
      <c r="Q7" s="59">
        <v>300</v>
      </c>
      <c r="R7" s="142">
        <v>300</v>
      </c>
      <c r="S7" s="60">
        <f t="shared" ref="S7:S14" si="1">D7*R7</f>
        <v>1200</v>
      </c>
      <c r="T7" s="61" t="str">
        <f t="shared" ref="T7" si="2">IF(ISNUMBER(R7), IF(R7&gt;Q7,"NEVYHOVUJE","VYHOVUJE")," ")</f>
        <v>VYHOVUJE</v>
      </c>
      <c r="U7" s="51"/>
      <c r="V7" s="51" t="s">
        <v>11</v>
      </c>
    </row>
    <row r="8" spans="1:22" ht="176.25" customHeight="1" thickBot="1" x14ac:dyDescent="0.3">
      <c r="A8" s="20"/>
      <c r="B8" s="62">
        <v>2</v>
      </c>
      <c r="C8" s="63" t="s">
        <v>41</v>
      </c>
      <c r="D8" s="64">
        <v>4</v>
      </c>
      <c r="E8" s="65" t="s">
        <v>33</v>
      </c>
      <c r="F8" s="66" t="s">
        <v>42</v>
      </c>
      <c r="G8" s="136" t="s">
        <v>66</v>
      </c>
      <c r="H8" s="96"/>
      <c r="I8" s="67" t="s">
        <v>34</v>
      </c>
      <c r="J8" s="65" t="s">
        <v>35</v>
      </c>
      <c r="K8" s="68"/>
      <c r="L8" s="69"/>
      <c r="M8" s="70" t="s">
        <v>38</v>
      </c>
      <c r="N8" s="70" t="s">
        <v>39</v>
      </c>
      <c r="O8" s="71">
        <v>21</v>
      </c>
      <c r="P8" s="72">
        <f t="shared" si="0"/>
        <v>3000</v>
      </c>
      <c r="Q8" s="73">
        <v>750</v>
      </c>
      <c r="R8" s="143">
        <v>750</v>
      </c>
      <c r="S8" s="74">
        <f t="shared" si="1"/>
        <v>3000</v>
      </c>
      <c r="T8" s="75" t="str">
        <f t="shared" ref="T8" si="3">IF(ISNUMBER(R8), IF(R8&gt;Q8,"NEVYHOVUJE","VYHOVUJE")," ")</f>
        <v>VYHOVUJE</v>
      </c>
      <c r="U8" s="65"/>
      <c r="V8" s="65" t="s">
        <v>16</v>
      </c>
    </row>
    <row r="9" spans="1:22" ht="144.75" customHeight="1" x14ac:dyDescent="0.25">
      <c r="A9" s="20"/>
      <c r="B9" s="76">
        <v>3</v>
      </c>
      <c r="C9" s="77" t="s">
        <v>48</v>
      </c>
      <c r="D9" s="78">
        <v>2</v>
      </c>
      <c r="E9" s="113" t="s">
        <v>33</v>
      </c>
      <c r="F9" s="79" t="s">
        <v>51</v>
      </c>
      <c r="G9" s="137" t="s">
        <v>67</v>
      </c>
      <c r="H9" s="164"/>
      <c r="I9" s="162" t="s">
        <v>34</v>
      </c>
      <c r="J9" s="113" t="s">
        <v>35</v>
      </c>
      <c r="K9" s="114"/>
      <c r="L9" s="80" t="s">
        <v>49</v>
      </c>
      <c r="M9" s="166" t="s">
        <v>46</v>
      </c>
      <c r="N9" s="166" t="s">
        <v>47</v>
      </c>
      <c r="O9" s="168">
        <v>21</v>
      </c>
      <c r="P9" s="81">
        <f t="shared" si="0"/>
        <v>13000</v>
      </c>
      <c r="Q9" s="82">
        <v>6500</v>
      </c>
      <c r="R9" s="144">
        <v>5535</v>
      </c>
      <c r="S9" s="83">
        <f t="shared" si="1"/>
        <v>11070</v>
      </c>
      <c r="T9" s="84" t="str">
        <f t="shared" ref="T9:T11" si="4">IF(ISNUMBER(R9), IF(R9&gt;Q9,"NEVYHOVUJE","VYHOVUJE")," ")</f>
        <v>VYHOVUJE</v>
      </c>
      <c r="U9" s="170"/>
      <c r="V9" s="113" t="s">
        <v>12</v>
      </c>
    </row>
    <row r="10" spans="1:22" ht="147.75" customHeight="1" thickBot="1" x14ac:dyDescent="0.3">
      <c r="A10" s="20"/>
      <c r="B10" s="85">
        <v>4</v>
      </c>
      <c r="C10" s="86" t="s">
        <v>50</v>
      </c>
      <c r="D10" s="87">
        <v>1</v>
      </c>
      <c r="E10" s="88" t="s">
        <v>33</v>
      </c>
      <c r="F10" s="89" t="s">
        <v>52</v>
      </c>
      <c r="G10" s="138" t="s">
        <v>68</v>
      </c>
      <c r="H10" s="165"/>
      <c r="I10" s="163"/>
      <c r="J10" s="88" t="s">
        <v>43</v>
      </c>
      <c r="K10" s="90" t="s">
        <v>45</v>
      </c>
      <c r="L10" s="91" t="s">
        <v>49</v>
      </c>
      <c r="M10" s="167"/>
      <c r="N10" s="167"/>
      <c r="O10" s="169"/>
      <c r="P10" s="92">
        <f t="shared" si="0"/>
        <v>10000</v>
      </c>
      <c r="Q10" s="93">
        <v>10000</v>
      </c>
      <c r="R10" s="145">
        <v>7880</v>
      </c>
      <c r="S10" s="94">
        <f t="shared" si="1"/>
        <v>7880</v>
      </c>
      <c r="T10" s="95" t="str">
        <f t="shared" si="4"/>
        <v>VYHOVUJE</v>
      </c>
      <c r="U10" s="171"/>
      <c r="V10" s="88" t="s">
        <v>12</v>
      </c>
    </row>
    <row r="11" spans="1:22" ht="96" customHeight="1" thickBot="1" x14ac:dyDescent="0.3">
      <c r="A11" s="20"/>
      <c r="B11" s="100">
        <v>5</v>
      </c>
      <c r="C11" s="101" t="s">
        <v>53</v>
      </c>
      <c r="D11" s="102">
        <v>5</v>
      </c>
      <c r="E11" s="103" t="s">
        <v>33</v>
      </c>
      <c r="F11" s="104" t="s">
        <v>56</v>
      </c>
      <c r="G11" s="139" t="s">
        <v>69</v>
      </c>
      <c r="H11" s="105"/>
      <c r="I11" s="106" t="s">
        <v>34</v>
      </c>
      <c r="J11" s="103" t="s">
        <v>35</v>
      </c>
      <c r="K11" s="107"/>
      <c r="L11" s="134"/>
      <c r="M11" s="131" t="s">
        <v>54</v>
      </c>
      <c r="N11" s="131" t="s">
        <v>55</v>
      </c>
      <c r="O11" s="108">
        <v>21</v>
      </c>
      <c r="P11" s="109">
        <f t="shared" si="0"/>
        <v>1000</v>
      </c>
      <c r="Q11" s="110">
        <v>200</v>
      </c>
      <c r="R11" s="146">
        <v>80</v>
      </c>
      <c r="S11" s="111">
        <f t="shared" si="1"/>
        <v>400</v>
      </c>
      <c r="T11" s="112" t="str">
        <f t="shared" si="4"/>
        <v>VYHOVUJE</v>
      </c>
      <c r="U11" s="103"/>
      <c r="V11" s="103" t="s">
        <v>13</v>
      </c>
    </row>
    <row r="12" spans="1:22" ht="378" customHeight="1" x14ac:dyDescent="0.25">
      <c r="A12" s="20"/>
      <c r="B12" s="76">
        <v>6</v>
      </c>
      <c r="C12" s="77" t="s">
        <v>57</v>
      </c>
      <c r="D12" s="78">
        <v>2</v>
      </c>
      <c r="E12" s="113" t="s">
        <v>33</v>
      </c>
      <c r="F12" s="132" t="s">
        <v>62</v>
      </c>
      <c r="G12" s="137" t="s">
        <v>70</v>
      </c>
      <c r="H12" s="164"/>
      <c r="I12" s="172" t="s">
        <v>34</v>
      </c>
      <c r="J12" s="183" t="s">
        <v>35</v>
      </c>
      <c r="K12" s="186"/>
      <c r="L12" s="180"/>
      <c r="M12" s="175" t="s">
        <v>60</v>
      </c>
      <c r="N12" s="175" t="s">
        <v>61</v>
      </c>
      <c r="O12" s="189">
        <v>90</v>
      </c>
      <c r="P12" s="81">
        <f t="shared" si="0"/>
        <v>2000</v>
      </c>
      <c r="Q12" s="82">
        <v>1000</v>
      </c>
      <c r="R12" s="144">
        <v>910</v>
      </c>
      <c r="S12" s="83">
        <f t="shared" si="1"/>
        <v>1820</v>
      </c>
      <c r="T12" s="84" t="str">
        <f t="shared" ref="T12:T14" si="5">IF(ISNUMBER(R12), IF(R12&gt;Q12,"NEVYHOVUJE","VYHOVUJE")," ")</f>
        <v>VYHOVUJE</v>
      </c>
      <c r="U12" s="113"/>
      <c r="V12" s="113" t="s">
        <v>14</v>
      </c>
    </row>
    <row r="13" spans="1:22" ht="133.5" customHeight="1" x14ac:dyDescent="0.25">
      <c r="A13" s="20"/>
      <c r="B13" s="115">
        <v>7</v>
      </c>
      <c r="C13" s="116" t="s">
        <v>58</v>
      </c>
      <c r="D13" s="117">
        <v>1</v>
      </c>
      <c r="E13" s="118" t="s">
        <v>33</v>
      </c>
      <c r="F13" s="149" t="s">
        <v>64</v>
      </c>
      <c r="G13" s="140" t="s">
        <v>71</v>
      </c>
      <c r="H13" s="178"/>
      <c r="I13" s="173"/>
      <c r="J13" s="184"/>
      <c r="K13" s="187"/>
      <c r="L13" s="181"/>
      <c r="M13" s="176"/>
      <c r="N13" s="176"/>
      <c r="O13" s="190"/>
      <c r="P13" s="119">
        <f t="shared" si="0"/>
        <v>140</v>
      </c>
      <c r="Q13" s="120">
        <v>140</v>
      </c>
      <c r="R13" s="147">
        <v>111</v>
      </c>
      <c r="S13" s="121">
        <f t="shared" si="1"/>
        <v>111</v>
      </c>
      <c r="T13" s="122" t="str">
        <f t="shared" si="5"/>
        <v>VYHOVUJE</v>
      </c>
      <c r="U13" s="118"/>
      <c r="V13" s="118" t="s">
        <v>15</v>
      </c>
    </row>
    <row r="14" spans="1:22" ht="141.75" customHeight="1" thickBot="1" x14ac:dyDescent="0.3">
      <c r="A14" s="20"/>
      <c r="B14" s="123">
        <v>8</v>
      </c>
      <c r="C14" s="124" t="s">
        <v>59</v>
      </c>
      <c r="D14" s="125">
        <v>1</v>
      </c>
      <c r="E14" s="126" t="s">
        <v>33</v>
      </c>
      <c r="F14" s="133" t="s">
        <v>63</v>
      </c>
      <c r="G14" s="141" t="s">
        <v>72</v>
      </c>
      <c r="H14" s="179"/>
      <c r="I14" s="174"/>
      <c r="J14" s="185"/>
      <c r="K14" s="188"/>
      <c r="L14" s="182"/>
      <c r="M14" s="177"/>
      <c r="N14" s="177"/>
      <c r="O14" s="191"/>
      <c r="P14" s="127">
        <f t="shared" si="0"/>
        <v>60</v>
      </c>
      <c r="Q14" s="128">
        <v>60</v>
      </c>
      <c r="R14" s="148">
        <v>46</v>
      </c>
      <c r="S14" s="129">
        <f t="shared" si="1"/>
        <v>46</v>
      </c>
      <c r="T14" s="130" t="str">
        <f t="shared" si="5"/>
        <v>VYHOVUJE</v>
      </c>
      <c r="U14" s="126"/>
      <c r="V14" s="126" t="s">
        <v>15</v>
      </c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82.9" customHeight="1" thickTop="1" thickBot="1" x14ac:dyDescent="0.3">
      <c r="B16" s="156" t="s">
        <v>31</v>
      </c>
      <c r="C16" s="156"/>
      <c r="D16" s="156"/>
      <c r="E16" s="156"/>
      <c r="F16" s="156"/>
      <c r="G16" s="156"/>
      <c r="H16" s="156"/>
      <c r="I16" s="156"/>
      <c r="J16" s="21"/>
      <c r="K16" s="21"/>
      <c r="L16" s="7"/>
      <c r="M16" s="7"/>
      <c r="N16" s="7"/>
      <c r="O16" s="22"/>
      <c r="P16" s="22"/>
      <c r="Q16" s="23" t="s">
        <v>9</v>
      </c>
      <c r="R16" s="157" t="s">
        <v>10</v>
      </c>
      <c r="S16" s="158"/>
      <c r="T16" s="159"/>
      <c r="U16" s="24"/>
      <c r="V16" s="25"/>
    </row>
    <row r="17" spans="2:20" ht="43.15" customHeight="1" thickTop="1" thickBot="1" x14ac:dyDescent="0.3">
      <c r="B17" s="152" t="s">
        <v>30</v>
      </c>
      <c r="C17" s="152"/>
      <c r="D17" s="152"/>
      <c r="E17" s="152"/>
      <c r="F17" s="152"/>
      <c r="G17" s="152"/>
      <c r="I17" s="26"/>
      <c r="L17" s="9"/>
      <c r="M17" s="9"/>
      <c r="N17" s="9"/>
      <c r="O17" s="27"/>
      <c r="P17" s="27"/>
      <c r="Q17" s="28">
        <f>SUM(P7:P14)</f>
        <v>30400</v>
      </c>
      <c r="R17" s="153">
        <f>SUM(S7:S14)</f>
        <v>25527</v>
      </c>
      <c r="S17" s="154"/>
      <c r="T17" s="155"/>
    </row>
    <row r="18" spans="2:20" ht="15.75" thickTop="1" x14ac:dyDescent="0.25">
      <c r="H18" s="9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7"/>
      <c r="C19" s="47"/>
      <c r="D19" s="47"/>
      <c r="E19" s="47"/>
      <c r="F19" s="47"/>
      <c r="G19" s="98"/>
      <c r="H19" s="9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7"/>
      <c r="C20" s="47"/>
      <c r="D20" s="47"/>
      <c r="E20" s="47"/>
      <c r="F20" s="47"/>
      <c r="G20" s="98"/>
      <c r="H20" s="9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7"/>
      <c r="C21" s="47"/>
      <c r="D21" s="47"/>
      <c r="E21" s="47"/>
      <c r="F21" s="47"/>
      <c r="G21" s="98"/>
      <c r="H21" s="9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98"/>
      <c r="H22" s="9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98"/>
      <c r="H24" s="9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98"/>
      <c r="H25" s="9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98"/>
      <c r="H26" s="9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98"/>
      <c r="H27" s="9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98"/>
      <c r="H28" s="9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98"/>
      <c r="H29" s="9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98"/>
      <c r="H30" s="9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98"/>
      <c r="H31" s="9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98"/>
      <c r="H32" s="9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8"/>
      <c r="H33" s="9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8"/>
      <c r="H34" s="9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8"/>
      <c r="H35" s="9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8"/>
      <c r="H36" s="9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8"/>
      <c r="H37" s="9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8"/>
      <c r="H38" s="9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8"/>
      <c r="H39" s="9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8"/>
      <c r="H40" s="9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8"/>
      <c r="H41" s="9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8"/>
      <c r="H42" s="9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8"/>
      <c r="H43" s="9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8"/>
      <c r="H44" s="9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8"/>
      <c r="H45" s="9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8"/>
      <c r="H46" s="9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8"/>
      <c r="H47" s="9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8"/>
      <c r="H48" s="9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8"/>
      <c r="H49" s="9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8"/>
      <c r="H50" s="9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8"/>
      <c r="H51" s="9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8"/>
      <c r="H52" s="9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8"/>
      <c r="H53" s="9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8"/>
      <c r="H54" s="9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8"/>
      <c r="H55" s="9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8"/>
      <c r="H56" s="9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8"/>
      <c r="H57" s="9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8"/>
      <c r="H58" s="9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8"/>
      <c r="H59" s="9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8"/>
      <c r="H60" s="9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8"/>
      <c r="H61" s="9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8"/>
      <c r="H62" s="9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8"/>
      <c r="H63" s="9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8"/>
      <c r="H64" s="9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8"/>
      <c r="H65" s="9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8"/>
      <c r="H66" s="9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8"/>
      <c r="H67" s="9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8"/>
      <c r="H68" s="9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8"/>
      <c r="H69" s="9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8"/>
      <c r="H70" s="9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8"/>
      <c r="H71" s="9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8"/>
      <c r="H72" s="9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8"/>
      <c r="H73" s="9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8"/>
      <c r="H74" s="9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8"/>
      <c r="H75" s="9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8"/>
      <c r="H76" s="9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8"/>
      <c r="H77" s="9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8"/>
      <c r="H78" s="9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8"/>
      <c r="H79" s="9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8"/>
      <c r="H80" s="9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8"/>
      <c r="H81" s="9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8"/>
      <c r="H82" s="9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8"/>
      <c r="H83" s="9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8"/>
      <c r="H84" s="9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8"/>
      <c r="H85" s="9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8"/>
      <c r="H86" s="9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8"/>
      <c r="H87" s="9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8"/>
      <c r="H88" s="9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8"/>
      <c r="H89" s="9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8"/>
      <c r="H90" s="9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8"/>
      <c r="H91" s="9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8"/>
      <c r="H92" s="9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8"/>
      <c r="H93" s="9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8"/>
      <c r="H94" s="9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8"/>
      <c r="H95" s="9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8"/>
      <c r="H96" s="9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8"/>
      <c r="H97" s="9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8"/>
      <c r="H98" s="9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8"/>
      <c r="H99" s="9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8"/>
      <c r="H100" s="9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8"/>
      <c r="H101" s="9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8"/>
      <c r="H102" s="98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8"/>
      <c r="H103" s="98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JJbsv5RQzG0uTh2aqXZhWk/OugPbYMgTz7CIMR0hYq8otvlCV7pqbz6EAyZMsXJL5hol0pufd7cIpaCq/HcdpA==" saltValue="/ooVbYeqGrbR3S3ON+VRQg==" spinCount="100000" sheet="1" objects="1" scenarios="1"/>
  <mergeCells count="20">
    <mergeCell ref="U9:U10"/>
    <mergeCell ref="I12:I14"/>
    <mergeCell ref="M12:M14"/>
    <mergeCell ref="N12:N14"/>
    <mergeCell ref="H12:H14"/>
    <mergeCell ref="L12:L14"/>
    <mergeCell ref="J12:J14"/>
    <mergeCell ref="K12:K14"/>
    <mergeCell ref="O12:O14"/>
    <mergeCell ref="B1:D1"/>
    <mergeCell ref="B17:G17"/>
    <mergeCell ref="R17:T17"/>
    <mergeCell ref="B16:I16"/>
    <mergeCell ref="R16:T16"/>
    <mergeCell ref="G5:H5"/>
    <mergeCell ref="I9:I10"/>
    <mergeCell ref="H9:H10"/>
    <mergeCell ref="M9:M10"/>
    <mergeCell ref="N9:N10"/>
    <mergeCell ref="O9:O10"/>
  </mergeCells>
  <conditionalFormatting sqref="D7:D14 B7:B14">
    <cfRule type="containsBlanks" dxfId="8" priority="52">
      <formula>LEN(TRIM(B7))=0</formula>
    </cfRule>
  </conditionalFormatting>
  <conditionalFormatting sqref="B7:B14">
    <cfRule type="cellIs" dxfId="7" priority="49" operator="greaterThanOrEqual">
      <formula>1</formula>
    </cfRule>
  </conditionalFormatting>
  <conditionalFormatting sqref="T7:T14">
    <cfRule type="cellIs" dxfId="6" priority="36" operator="equal">
      <formula>"VYHOVUJE"</formula>
    </cfRule>
  </conditionalFormatting>
  <conditionalFormatting sqref="T7:T14">
    <cfRule type="cellIs" dxfId="5" priority="35" operator="equal">
      <formula>"NEVYHOVUJE"</formula>
    </cfRule>
  </conditionalFormatting>
  <conditionalFormatting sqref="G7:H9 R7:R14 G11:H12 G10 G13:G14">
    <cfRule type="containsBlanks" dxfId="4" priority="29">
      <formula>LEN(TRIM(G7))=0</formula>
    </cfRule>
  </conditionalFormatting>
  <conditionalFormatting sqref="G7:H9 R7:R14 G11:H12 G10 G13:G14">
    <cfRule type="notContainsBlanks" dxfId="3" priority="27">
      <formula>LEN(TRIM(G7))&gt;0</formula>
    </cfRule>
  </conditionalFormatting>
  <conditionalFormatting sqref="G7:H9 G11:H12 G10 G13:G14 R7:R14">
    <cfRule type="notContainsBlanks" dxfId="2" priority="26">
      <formula>LEN(TRIM(G7))&gt;0</formula>
    </cfRule>
  </conditionalFormatting>
  <conditionalFormatting sqref="G7:H9 G11:H12 G10 G13:G14">
    <cfRule type="notContainsBlanks" dxfId="1" priority="25">
      <formula>LEN(TRIM(G7))&gt;0</formula>
    </cfRule>
  </conditionalFormatting>
  <dataValidations count="4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4" xr:uid="{00000000-0002-0000-0000-000001000000}">
      <formula1>"ks,bal,sada,m,"</formula1>
    </dataValidation>
    <dataValidation type="list" allowBlank="1" showInputMessage="1" showErrorMessage="1" sqref="J8:J12" xr:uid="{E53A6BE9-1616-434D-A7FC-E76D6B1E528F}">
      <formula1>"ANO,NE"</formula1>
    </dataValidation>
    <dataValidation type="list" allowBlank="1" showInputMessage="1" showErrorMessage="1" sqref="V7:V14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2021-06-07T06:39:26Z</cp:lastPrinted>
  <dcterms:created xsi:type="dcterms:W3CDTF">2014-03-05T12:43:32Z</dcterms:created>
  <dcterms:modified xsi:type="dcterms:W3CDTF">2021-08-19T09:37:19Z</dcterms:modified>
</cp:coreProperties>
</file>